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2120" windowHeight="9120"/>
  </bookViews>
  <sheets>
    <sheet name="WELCOME" sheetId="4" r:id="rId1"/>
    <sheet name="Budget Summary" sheetId="1" r:id="rId2"/>
    <sheet name="Income Worksheet" sheetId="3" r:id="rId3"/>
    <sheet name="Monthly Expenses" sheetId="2" r:id="rId4"/>
  </sheets>
  <definedNames>
    <definedName name="ExpAutoE150">'Monthly Expenses'!$D$28:$D$33</definedName>
    <definedName name="ExpAutoF150">'Monthly Expenses'!$D$36:$D$41</definedName>
    <definedName name="ExpClothing">'Monthly Expenses'!$J$26:$J$27</definedName>
    <definedName name="ExpDebt">'Monthly Expenses'!$J$10:$J$13</definedName>
    <definedName name="ExpFood">'Monthly Expenses'!$J$4:$J$7</definedName>
    <definedName name="ExpHousing">'Monthly Expenses'!$D$5:$D$14</definedName>
    <definedName name="ExpInsurance">'Monthly Expenses'!$V$5:$V$7</definedName>
    <definedName name="ExpMedical">'Monthly Expenses'!$J$32:$J$36</definedName>
    <definedName name="ExpMisc">'Monthly Expenses'!$P$14:$P$24</definedName>
    <definedName name="ExpRecreation">'Monthly Expenses'!$J$17:$J$23</definedName>
    <definedName name="ExpSchool">'Monthly Expenses'!$P$5:$P$9</definedName>
    <definedName name="ExpUtilities">'Monthly Expenses'!$D$17:$D$24</definedName>
  </definedNames>
  <calcPr calcId="125725"/>
</workbook>
</file>

<file path=xl/calcChain.xml><?xml version="1.0" encoding="utf-8"?>
<calcChain xmlns="http://schemas.openxmlformats.org/spreadsheetml/2006/main">
  <c r="C7" i="1"/>
  <c r="D7" s="1"/>
  <c r="C8"/>
  <c r="D8" s="1"/>
  <c r="C9"/>
  <c r="D9" s="1"/>
  <c r="C10"/>
  <c r="D10" s="1"/>
  <c r="C11"/>
  <c r="D11" s="1"/>
  <c r="C12"/>
  <c r="D12" s="1"/>
  <c r="C13"/>
  <c r="D13" s="1"/>
  <c r="C14"/>
  <c r="D14" s="1"/>
  <c r="C16"/>
  <c r="D16" s="1"/>
  <c r="C17"/>
  <c r="D17" s="1"/>
  <c r="C18"/>
  <c r="D18" s="1"/>
  <c r="D19"/>
  <c r="D6" i="3"/>
  <c r="E6"/>
  <c r="D7"/>
  <c r="E7"/>
  <c r="D8"/>
  <c r="E8"/>
  <c r="D9"/>
  <c r="E9"/>
  <c r="D10"/>
  <c r="E10"/>
  <c r="D11"/>
  <c r="E11"/>
  <c r="C12"/>
  <c r="D12"/>
  <c r="E12" s="1"/>
  <c r="D14"/>
  <c r="E14"/>
  <c r="C15"/>
  <c r="C17" s="1"/>
  <c r="D4" i="1" s="1"/>
  <c r="A4" i="2"/>
  <c r="G4"/>
  <c r="M4"/>
  <c r="S4"/>
  <c r="G9"/>
  <c r="S10"/>
  <c r="M13"/>
  <c r="A16"/>
  <c r="G16"/>
  <c r="G25"/>
  <c r="A27"/>
  <c r="D31"/>
  <c r="G31"/>
  <c r="M32"/>
  <c r="A35"/>
  <c r="E17" i="3" l="1"/>
  <c r="E15"/>
  <c r="D15"/>
  <c r="D17" s="1"/>
  <c r="C4" i="1" s="1"/>
  <c r="C24" l="1"/>
  <c r="C15"/>
  <c r="D24" l="1"/>
  <c r="D15"/>
  <c r="C21"/>
  <c r="C25" l="1"/>
  <c r="D21"/>
  <c r="D25" l="1"/>
  <c r="C27"/>
  <c r="D27" s="1"/>
</calcChain>
</file>

<file path=xl/sharedStrings.xml><?xml version="1.0" encoding="utf-8"?>
<sst xmlns="http://schemas.openxmlformats.org/spreadsheetml/2006/main" count="128" uniqueCount="90">
  <si>
    <t>Automobile Expenses</t>
  </si>
  <si>
    <t>Payment</t>
  </si>
  <si>
    <t>Insurance</t>
  </si>
  <si>
    <t>Housing</t>
  </si>
  <si>
    <t>Taxes</t>
  </si>
  <si>
    <t>Utilities</t>
  </si>
  <si>
    <t>Phone</t>
  </si>
  <si>
    <t>Maintenance</t>
  </si>
  <si>
    <t>Other</t>
  </si>
  <si>
    <t>Totals</t>
  </si>
  <si>
    <t>Category</t>
  </si>
  <si>
    <t>Amounts</t>
  </si>
  <si>
    <t>Pool</t>
  </si>
  <si>
    <t>Gardening</t>
  </si>
  <si>
    <t>Income Worksheet</t>
  </si>
  <si>
    <t>Net Income</t>
  </si>
  <si>
    <t>Income</t>
  </si>
  <si>
    <t>Expenses</t>
  </si>
  <si>
    <t>Food</t>
  </si>
  <si>
    <t>Automobile</t>
  </si>
  <si>
    <t>Debts</t>
  </si>
  <si>
    <t>Recreation</t>
  </si>
  <si>
    <t>Clothing</t>
  </si>
  <si>
    <t>Savings</t>
  </si>
  <si>
    <t>Medical Expenses</t>
  </si>
  <si>
    <t>Miscellaneous</t>
  </si>
  <si>
    <t>Investments</t>
  </si>
  <si>
    <t>Total Expenses</t>
  </si>
  <si>
    <t>Income vs. Expenses</t>
  </si>
  <si>
    <t>Net Spendable Income</t>
  </si>
  <si>
    <t>Less Expenses</t>
  </si>
  <si>
    <t>Unallocated Surplus</t>
  </si>
  <si>
    <t>Gas &amp; Oil</t>
  </si>
  <si>
    <t>Registration</t>
  </si>
  <si>
    <t>Debt</t>
  </si>
  <si>
    <t>Sears</t>
  </si>
  <si>
    <t>Food Out</t>
  </si>
  <si>
    <t>Activities/Trips</t>
  </si>
  <si>
    <t>Vacation</t>
  </si>
  <si>
    <t>Sports</t>
  </si>
  <si>
    <t>Dental</t>
  </si>
  <si>
    <t>Medical</t>
  </si>
  <si>
    <t>Toiletry, cosmetics</t>
  </si>
  <si>
    <t>Beauty, barber</t>
  </si>
  <si>
    <t>Laundry, cleaning</t>
  </si>
  <si>
    <t>Allowances, lunches</t>
  </si>
  <si>
    <t>Subscriptions</t>
  </si>
  <si>
    <t>Gifts (incl. Xmas)</t>
  </si>
  <si>
    <t>Cash</t>
  </si>
  <si>
    <t>School/Childcare</t>
  </si>
  <si>
    <t>Tuition</t>
  </si>
  <si>
    <t>Materials</t>
  </si>
  <si>
    <t>Transportation</t>
  </si>
  <si>
    <t>Day Care</t>
  </si>
  <si>
    <t>Total</t>
  </si>
  <si>
    <t>Capital One</t>
  </si>
  <si>
    <t>Monthly</t>
  </si>
  <si>
    <t>Tax rate (%)</t>
  </si>
  <si>
    <t>Income &amp; Expenses</t>
  </si>
  <si>
    <t>Weekly</t>
  </si>
  <si>
    <t>Salary</t>
  </si>
  <si>
    <t>Groceries</t>
  </si>
  <si>
    <t>Mortgage/Rent</t>
  </si>
  <si>
    <t>Life</t>
  </si>
  <si>
    <t>Yearly</t>
  </si>
  <si>
    <t>Gross Income</t>
  </si>
  <si>
    <t>Sources</t>
  </si>
  <si>
    <t>Children</t>
  </si>
  <si>
    <t>Adults</t>
  </si>
  <si>
    <t>Cleaning/Laundry</t>
  </si>
  <si>
    <t>Electricity</t>
  </si>
  <si>
    <t>Water</t>
  </si>
  <si>
    <t>Gas/Propane</t>
  </si>
  <si>
    <t>Trash</t>
  </si>
  <si>
    <t>Cable/Satellite</t>
  </si>
  <si>
    <t>Restaraunts</t>
  </si>
  <si>
    <t>Emergency Fund</t>
  </si>
  <si>
    <t>College</t>
  </si>
  <si>
    <t>Retirement Fund</t>
  </si>
  <si>
    <t>Source2</t>
  </si>
  <si>
    <t>Source3</t>
  </si>
  <si>
    <t>Source4</t>
  </si>
  <si>
    <t>Car1</t>
  </si>
  <si>
    <t>Car2</t>
  </si>
  <si>
    <t>Prescriptions</t>
  </si>
  <si>
    <t>Other/Waste</t>
  </si>
  <si>
    <t>Life Ins</t>
  </si>
  <si>
    <t>Expense Worksheet</t>
  </si>
  <si>
    <t>Online</t>
  </si>
  <si>
    <t>Babysitter</t>
  </si>
</sst>
</file>

<file path=xl/styles.xml><?xml version="1.0" encoding="utf-8"?>
<styleSheet xmlns="http://schemas.openxmlformats.org/spreadsheetml/2006/main">
  <numFmts count="4">
    <numFmt numFmtId="8" formatCode="&quot;$&quot;#,##0.00_);[Red]\(&quot;$&quot;#,##0.00\)"/>
    <numFmt numFmtId="164" formatCode="&quot;$&quot;#,##0.00"/>
    <numFmt numFmtId="165" formatCode="&quot;$&quot;#,##0"/>
    <numFmt numFmtId="166" formatCode="0.00_);[Red]\(0.00\)"/>
  </numFmts>
  <fonts count="7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8"/>
      <name val="Times New Roman"/>
      <family val="1"/>
    </font>
    <font>
      <sz val="12"/>
      <color indexed="22"/>
      <name val="Arial"/>
      <family val="2"/>
    </font>
    <font>
      <i/>
      <sz val="10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8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0" fontId="0" fillId="0" borderId="0" xfId="0" applyFill="1"/>
    <xf numFmtId="0" fontId="0" fillId="2" borderId="1" xfId="0" applyFill="1" applyBorder="1"/>
    <xf numFmtId="0" fontId="0" fillId="2" borderId="2" xfId="0" applyFill="1" applyBorder="1"/>
    <xf numFmtId="0" fontId="0" fillId="3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6" xfId="0" applyFill="1" applyBorder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1" fillId="2" borderId="10" xfId="0" applyFont="1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1" fillId="2" borderId="1" xfId="0" applyFont="1" applyFill="1" applyBorder="1"/>
    <xf numFmtId="0" fontId="2" fillId="2" borderId="4" xfId="0" applyFont="1" applyFill="1" applyBorder="1"/>
    <xf numFmtId="0" fontId="0" fillId="3" borderId="12" xfId="0" applyFill="1" applyBorder="1" applyAlignment="1">
      <alignment horizontal="center"/>
    </xf>
    <xf numFmtId="164" fontId="5" fillId="0" borderId="0" xfId="0" applyNumberFormat="1" applyFont="1" applyFill="1"/>
    <xf numFmtId="164" fontId="5" fillId="0" borderId="0" xfId="0" applyNumberFormat="1" applyFont="1"/>
    <xf numFmtId="0" fontId="0" fillId="2" borderId="17" xfId="0" applyFill="1" applyBorder="1"/>
    <xf numFmtId="0" fontId="0" fillId="2" borderId="18" xfId="0" applyFill="1" applyBorder="1"/>
    <xf numFmtId="0" fontId="0" fillId="3" borderId="19" xfId="0" applyFill="1" applyBorder="1"/>
    <xf numFmtId="166" fontId="0" fillId="3" borderId="19" xfId="0" applyNumberFormat="1" applyFill="1" applyBorder="1"/>
    <xf numFmtId="0" fontId="0" fillId="2" borderId="20" xfId="0" applyFill="1" applyBorder="1"/>
    <xf numFmtId="164" fontId="0" fillId="3" borderId="21" xfId="0" applyNumberFormat="1" applyFill="1" applyBorder="1"/>
    <xf numFmtId="0" fontId="0" fillId="0" borderId="0" xfId="0" applyFill="1" applyBorder="1"/>
    <xf numFmtId="164" fontId="0" fillId="0" borderId="0" xfId="0" applyNumberFormat="1" applyFill="1" applyBorder="1"/>
    <xf numFmtId="166" fontId="0" fillId="0" borderId="0" xfId="0" applyNumberFormat="1" applyFill="1" applyBorder="1"/>
    <xf numFmtId="164" fontId="0" fillId="3" borderId="19" xfId="0" applyNumberFormat="1" applyFill="1" applyBorder="1"/>
    <xf numFmtId="8" fontId="0" fillId="3" borderId="19" xfId="0" applyNumberFormat="1" applyFill="1" applyBorder="1"/>
    <xf numFmtId="10" fontId="0" fillId="3" borderId="19" xfId="0" applyNumberFormat="1" applyFill="1" applyBorder="1"/>
    <xf numFmtId="0" fontId="1" fillId="2" borderId="12" xfId="0" applyFont="1" applyFill="1" applyBorder="1"/>
    <xf numFmtId="0" fontId="0" fillId="2" borderId="3" xfId="0" applyFill="1" applyBorder="1"/>
    <xf numFmtId="164" fontId="0" fillId="3" borderId="3" xfId="0" applyNumberFormat="1" applyFill="1" applyBorder="1"/>
    <xf numFmtId="0" fontId="1" fillId="2" borderId="3" xfId="0" applyFont="1" applyFill="1" applyBorder="1"/>
    <xf numFmtId="4" fontId="0" fillId="3" borderId="3" xfId="0" applyNumberFormat="1" applyFill="1" applyBorder="1"/>
    <xf numFmtId="40" fontId="0" fillId="3" borderId="3" xfId="0" applyNumberFormat="1" applyFill="1" applyBorder="1"/>
    <xf numFmtId="0" fontId="0" fillId="2" borderId="6" xfId="0" applyFill="1" applyBorder="1"/>
    <xf numFmtId="165" fontId="0" fillId="3" borderId="6" xfId="0" applyNumberFormat="1" applyFill="1" applyBorder="1"/>
    <xf numFmtId="2" fontId="0" fillId="3" borderId="3" xfId="0" applyNumberFormat="1" applyFill="1" applyBorder="1"/>
    <xf numFmtId="2" fontId="0" fillId="3" borderId="6" xfId="0" applyNumberFormat="1" applyFill="1" applyBorder="1"/>
    <xf numFmtId="164" fontId="1" fillId="3" borderId="22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4" fontId="0" fillId="2" borderId="3" xfId="0" applyNumberFormat="1" applyFill="1" applyBorder="1"/>
    <xf numFmtId="2" fontId="0" fillId="2" borderId="3" xfId="0" applyNumberFormat="1" applyFill="1" applyBorder="1"/>
    <xf numFmtId="164" fontId="0" fillId="2" borderId="6" xfId="0" applyNumberFormat="1" applyFill="1" applyBorder="1"/>
    <xf numFmtId="164" fontId="0" fillId="3" borderId="23" xfId="0" applyNumberFormat="1" applyFill="1" applyBorder="1"/>
    <xf numFmtId="0" fontId="1" fillId="2" borderId="17" xfId="0" applyFont="1" applyFill="1" applyBorder="1" applyAlignment="1">
      <alignment horizontal="center"/>
    </xf>
    <xf numFmtId="10" fontId="0" fillId="2" borderId="18" xfId="0" applyNumberFormat="1" applyFill="1" applyBorder="1"/>
    <xf numFmtId="166" fontId="0" fillId="2" borderId="18" xfId="0" applyNumberFormat="1" applyFill="1" applyBorder="1"/>
    <xf numFmtId="164" fontId="0" fillId="2" borderId="23" xfId="0" applyNumberFormat="1" applyFill="1" applyBorder="1"/>
    <xf numFmtId="0" fontId="1" fillId="3" borderId="22" xfId="0" applyFont="1" applyFill="1" applyBorder="1" applyAlignment="1">
      <alignment horizontal="center"/>
    </xf>
    <xf numFmtId="0" fontId="0" fillId="3" borderId="21" xfId="0" applyFill="1" applyBorder="1"/>
    <xf numFmtId="0" fontId="0" fillId="2" borderId="24" xfId="0" applyFill="1" applyBorder="1"/>
    <xf numFmtId="0" fontId="0" fillId="2" borderId="25" xfId="0" applyFill="1" applyBorder="1"/>
    <xf numFmtId="0" fontId="0" fillId="0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3" borderId="29" xfId="0" applyFill="1" applyBorder="1"/>
    <xf numFmtId="164" fontId="0" fillId="2" borderId="18" xfId="0" applyNumberFormat="1" applyFill="1" applyBorder="1"/>
    <xf numFmtId="0" fontId="6" fillId="0" borderId="0" xfId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tcareertoolkit.com/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4</xdr:col>
      <xdr:colOff>523875</xdr:colOff>
      <xdr:row>24</xdr:row>
      <xdr:rowOff>123825</xdr:rowOff>
    </xdr:to>
    <xdr:pic>
      <xdr:nvPicPr>
        <xdr:cNvPr id="2" name="Picture 1" descr="Building-Your-IT-Career-cover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2962275" cy="387667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4</xdr:col>
      <xdr:colOff>600074</xdr:colOff>
      <xdr:row>0</xdr:row>
      <xdr:rowOff>104775</xdr:rowOff>
    </xdr:from>
    <xdr:to>
      <xdr:col>9</xdr:col>
      <xdr:colOff>609599</xdr:colOff>
      <xdr:row>25</xdr:row>
      <xdr:rowOff>28575</xdr:rowOff>
    </xdr:to>
    <xdr:sp macro="" textlink="">
      <xdr:nvSpPr>
        <xdr:cNvPr id="3" name="TextBox 2">
          <a:hlinkClick xmlns:r="http://schemas.openxmlformats.org/officeDocument/2006/relationships" r:id="rId2"/>
        </xdr:cNvPr>
        <xdr:cNvSpPr txBox="1"/>
      </xdr:nvSpPr>
      <xdr:spPr>
        <a:xfrm>
          <a:off x="3038474" y="104775"/>
          <a:ext cx="3057525" cy="397192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200"/>
            <a:t>Welcome to the</a:t>
          </a:r>
          <a:r>
            <a:rPr lang="en-US" sz="1200" baseline="0"/>
            <a:t> </a:t>
          </a:r>
          <a:r>
            <a:rPr lang="en-US" sz="1200" b="1" baseline="0"/>
            <a:t>"Building Your I.T. Career" </a:t>
          </a:r>
          <a:r>
            <a:rPr lang="en-US" sz="1200" baseline="0"/>
            <a:t>Supplemental budget worksheets workbook. </a:t>
          </a:r>
        </a:p>
        <a:p>
          <a:endParaRPr lang="en-US" sz="1200" baseline="0"/>
        </a:p>
        <a:p>
          <a:r>
            <a:rPr lang="en-US" sz="1200" b="1" baseline="0"/>
            <a:t>Budget Summary</a:t>
          </a:r>
        </a:p>
        <a:p>
          <a:r>
            <a:rPr lang="en-US" sz="1200" baseline="0"/>
            <a:t>Totals from the Income Sheet and the Expenses sheet flow to this summary sheet.</a:t>
          </a:r>
        </a:p>
        <a:p>
          <a:endParaRPr lang="en-US" sz="1200" baseline="0"/>
        </a:p>
        <a:p>
          <a:r>
            <a:rPr lang="en-US" sz="1200" b="1" baseline="0"/>
            <a:t>Income Worksheet</a:t>
          </a:r>
        </a:p>
        <a:p>
          <a:r>
            <a:rPr lang="en-US" sz="1200" baseline="0"/>
            <a:t>Enter weekly income amounts.</a:t>
          </a:r>
        </a:p>
        <a:p>
          <a:endParaRPr lang="en-US" sz="1200" baseline="0"/>
        </a:p>
        <a:p>
          <a:r>
            <a:rPr lang="en-US" sz="1200" b="1" baseline="0"/>
            <a:t>Expense Worksheet</a:t>
          </a:r>
        </a:p>
        <a:p>
          <a:r>
            <a:rPr lang="en-US" sz="1200" baseline="0"/>
            <a:t>Enter expenses by category. These flow to the Budget Summary.</a:t>
          </a:r>
        </a:p>
        <a:p>
          <a:endParaRPr lang="en-US" sz="1200" baseline="0"/>
        </a:p>
        <a:p>
          <a:r>
            <a:rPr lang="en-US" sz="1200" baseline="0"/>
            <a:t>I will be adding new resources, tutorials, and more frequently. </a:t>
          </a:r>
        </a:p>
        <a:p>
          <a:endParaRPr lang="en-US" sz="1200" baseline="0"/>
        </a:p>
        <a:p>
          <a:r>
            <a:rPr lang="en-US" sz="1200" baseline="0"/>
            <a:t>If you have not done so, please sign up to receive news, updates, and valuable offers.</a:t>
          </a:r>
        </a:p>
        <a:p>
          <a:r>
            <a:rPr lang="en-US" sz="1200" b="1" baseline="0">
              <a:solidFill>
                <a:srgbClr val="FFC000"/>
              </a:solidFill>
            </a:rPr>
            <a:t>http://www.ITCareerToolkit.com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1</xdr:row>
      <xdr:rowOff>104775</xdr:rowOff>
    </xdr:from>
    <xdr:to>
      <xdr:col>11</xdr:col>
      <xdr:colOff>542925</xdr:colOff>
      <xdr:row>15</xdr:row>
      <xdr:rowOff>85725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4114800" y="390525"/>
          <a:ext cx="3829050" cy="2257425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To create this worksheet, I linked two worksheets. This allowed me to add grouped categories on a master budget sheet.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As planned monthly expenses change–seen after the fact–I can alter the budget to fit our family's reality.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Many other budgetting tools are available, but using these separated sheets, I can see my income and my expenses separately–or combined on the Budget Summary Sheet.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 use named ranges from the other sheets to provide the totals on this page, the Budget Summary.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838200</xdr:colOff>
      <xdr:row>19</xdr:row>
      <xdr:rowOff>66675</xdr:rowOff>
    </xdr:from>
    <xdr:to>
      <xdr:col>6</xdr:col>
      <xdr:colOff>200025</xdr:colOff>
      <xdr:row>24</xdr:row>
      <xdr:rowOff>133350</xdr:rowOff>
    </xdr:to>
    <xdr:sp macro="" textlink="">
      <xdr:nvSpPr>
        <xdr:cNvPr id="2" name="Line Callout 1 1"/>
        <xdr:cNvSpPr/>
      </xdr:nvSpPr>
      <xdr:spPr>
        <a:xfrm>
          <a:off x="3124200" y="3295650"/>
          <a:ext cx="2200275" cy="876300"/>
        </a:xfrm>
        <a:prstGeom prst="borderCallout1">
          <a:avLst>
            <a:gd name="adj1" fmla="val 18750"/>
            <a:gd name="adj2" fmla="val -8333"/>
            <a:gd name="adj3" fmla="val -226703"/>
            <a:gd name="adj4" fmla="val -47917"/>
          </a:avLst>
        </a:prstGeom>
        <a:solidFill>
          <a:schemeClr val="tx2">
            <a:lumMod val="40000"/>
            <a:lumOff val="6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l"/>
          <a:r>
            <a:rPr lang="en-US" sz="1100">
              <a:solidFill>
                <a:schemeClr val="tx1"/>
              </a:solidFill>
            </a:rPr>
            <a:t>Fill out weekly</a:t>
          </a:r>
          <a:r>
            <a:rPr lang="en-US" sz="1100" baseline="0">
              <a:solidFill>
                <a:schemeClr val="tx1"/>
              </a:solidFill>
            </a:rPr>
            <a:t> amount.The Monthly and Yearly will calculate. Monthly totals will flow into the Budget Summary.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123825</xdr:colOff>
      <xdr:row>17</xdr:row>
      <xdr:rowOff>9525</xdr:rowOff>
    </xdr:from>
    <xdr:to>
      <xdr:col>22</xdr:col>
      <xdr:colOff>276225</xdr:colOff>
      <xdr:row>21</xdr:row>
      <xdr:rowOff>114300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9029700" y="3009900"/>
          <a:ext cx="2705100" cy="752475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REMEMBER…</a:t>
          </a:r>
        </a:p>
        <a:p>
          <a:pPr algn="l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These are monthly figures.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2.75"/>
  <cols>
    <col min="1" max="16384" width="9.140625" style="71"/>
  </cols>
  <sheetData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B1" sqref="B1"/>
    </sheetView>
  </sheetViews>
  <sheetFormatPr defaultRowHeight="12.75"/>
  <cols>
    <col min="1" max="1" width="2.42578125" customWidth="1"/>
    <col min="2" max="2" width="20" bestFit="1" customWidth="1"/>
    <col min="3" max="3" width="11.7109375" customWidth="1"/>
    <col min="4" max="4" width="12.85546875" customWidth="1"/>
  </cols>
  <sheetData>
    <row r="1" spans="1:4" ht="22.5">
      <c r="A1" s="4" t="s">
        <v>58</v>
      </c>
    </row>
    <row r="2" spans="1:4" ht="13.5" thickBot="1"/>
    <row r="3" spans="1:4">
      <c r="B3" s="42" t="s">
        <v>16</v>
      </c>
      <c r="C3" s="27" t="s">
        <v>56</v>
      </c>
      <c r="D3" s="53" t="s">
        <v>59</v>
      </c>
    </row>
    <row r="4" spans="1:4">
      <c r="B4" s="43" t="s">
        <v>15</v>
      </c>
      <c r="C4" s="44">
        <f>SUM('Income Worksheet'!D17)</f>
        <v>3000</v>
      </c>
      <c r="D4" s="54">
        <f>'Income Worksheet'!$C$17</f>
        <v>750</v>
      </c>
    </row>
    <row r="5" spans="1:4">
      <c r="B5" s="43"/>
      <c r="C5" s="8"/>
      <c r="D5" s="43"/>
    </row>
    <row r="6" spans="1:4">
      <c r="B6" s="45" t="s">
        <v>17</v>
      </c>
      <c r="C6" s="8"/>
      <c r="D6" s="43"/>
    </row>
    <row r="7" spans="1:4">
      <c r="B7" s="43" t="s">
        <v>3</v>
      </c>
      <c r="C7" s="46">
        <f>SUM(ExpHousing)</f>
        <v>600</v>
      </c>
      <c r="D7" s="55">
        <f t="shared" ref="D7:D19" si="0">(C7*12)/52</f>
        <v>138.46153846153845</v>
      </c>
    </row>
    <row r="8" spans="1:4">
      <c r="B8" s="43" t="s">
        <v>5</v>
      </c>
      <c r="C8" s="46">
        <f>SUM(ExpUtilities)</f>
        <v>500</v>
      </c>
      <c r="D8" s="55">
        <f t="shared" si="0"/>
        <v>115.38461538461539</v>
      </c>
    </row>
    <row r="9" spans="1:4">
      <c r="B9" s="43" t="s">
        <v>18</v>
      </c>
      <c r="C9" s="46">
        <f>SUM(ExpFood)</f>
        <v>300</v>
      </c>
      <c r="D9" s="55">
        <f t="shared" si="0"/>
        <v>69.230769230769226</v>
      </c>
    </row>
    <row r="10" spans="1:4">
      <c r="B10" s="43" t="s">
        <v>19</v>
      </c>
      <c r="C10" s="46">
        <f>SUM(ExpAutoE150, ExpAutoF150)</f>
        <v>468.33333333333331</v>
      </c>
      <c r="D10" s="55">
        <f t="shared" si="0"/>
        <v>108.07692307692308</v>
      </c>
    </row>
    <row r="11" spans="1:4">
      <c r="B11" s="43" t="s">
        <v>2</v>
      </c>
      <c r="C11" s="46">
        <f>SUM(ExpInsurance)</f>
        <v>0</v>
      </c>
      <c r="D11" s="55">
        <f t="shared" si="0"/>
        <v>0</v>
      </c>
    </row>
    <row r="12" spans="1:4">
      <c r="B12" s="43" t="s">
        <v>20</v>
      </c>
      <c r="C12" s="46">
        <f>SUM(ExpDebt)</f>
        <v>0</v>
      </c>
      <c r="D12" s="55">
        <f t="shared" si="0"/>
        <v>0</v>
      </c>
    </row>
    <row r="13" spans="1:4">
      <c r="B13" s="43" t="s">
        <v>21</v>
      </c>
      <c r="C13" s="46">
        <f>SUM(ExpRecreation)</f>
        <v>225</v>
      </c>
      <c r="D13" s="55">
        <f t="shared" si="0"/>
        <v>51.92307692307692</v>
      </c>
    </row>
    <row r="14" spans="1:4">
      <c r="B14" s="43" t="s">
        <v>22</v>
      </c>
      <c r="C14" s="46">
        <f>SUM(ExpClothing)</f>
        <v>200</v>
      </c>
      <c r="D14" s="55">
        <f t="shared" si="0"/>
        <v>46.153846153846153</v>
      </c>
    </row>
    <row r="15" spans="1:4">
      <c r="B15" s="43" t="s">
        <v>23</v>
      </c>
      <c r="C15" s="46">
        <f>C4*0.05</f>
        <v>150</v>
      </c>
      <c r="D15" s="55">
        <f t="shared" si="0"/>
        <v>34.615384615384613</v>
      </c>
    </row>
    <row r="16" spans="1:4">
      <c r="B16" s="43" t="s">
        <v>24</v>
      </c>
      <c r="C16" s="46">
        <f>SUM(ExpMedical)</f>
        <v>230</v>
      </c>
      <c r="D16" s="55">
        <f t="shared" si="0"/>
        <v>53.07692307692308</v>
      </c>
    </row>
    <row r="17" spans="2:4">
      <c r="B17" s="43" t="s">
        <v>25</v>
      </c>
      <c r="C17" s="46">
        <f>SUM(ExpMisc)</f>
        <v>280</v>
      </c>
      <c r="D17" s="55">
        <f t="shared" si="0"/>
        <v>64.615384615384613</v>
      </c>
    </row>
    <row r="18" spans="2:4">
      <c r="B18" s="43" t="s">
        <v>49</v>
      </c>
      <c r="C18" s="46">
        <f>SUM(ExpSchool)</f>
        <v>100</v>
      </c>
      <c r="D18" s="55">
        <f t="shared" si="0"/>
        <v>23.076923076923077</v>
      </c>
    </row>
    <row r="19" spans="2:4">
      <c r="B19" s="43" t="s">
        <v>26</v>
      </c>
      <c r="C19" s="46"/>
      <c r="D19" s="55">
        <f t="shared" si="0"/>
        <v>0</v>
      </c>
    </row>
    <row r="20" spans="2:4">
      <c r="B20" s="43"/>
      <c r="C20" s="8"/>
      <c r="D20" s="55"/>
    </row>
    <row r="21" spans="2:4">
      <c r="B21" s="45" t="s">
        <v>27</v>
      </c>
      <c r="C21" s="47">
        <f>-(SUM(C7:C19))</f>
        <v>-3053.333333333333</v>
      </c>
      <c r="D21" s="55">
        <f>(C21*12)/52</f>
        <v>-704.61538461538464</v>
      </c>
    </row>
    <row r="22" spans="2:4">
      <c r="B22" s="43"/>
      <c r="C22" s="8"/>
      <c r="D22" s="43"/>
    </row>
    <row r="23" spans="2:4">
      <c r="B23" s="45" t="s">
        <v>28</v>
      </c>
      <c r="C23" s="8"/>
      <c r="D23" s="43"/>
    </row>
    <row r="24" spans="2:4">
      <c r="B24" s="43" t="s">
        <v>29</v>
      </c>
      <c r="C24" s="46">
        <f>C4</f>
        <v>3000</v>
      </c>
      <c r="D24" s="55">
        <f>(C24*12)/52</f>
        <v>692.30769230769226</v>
      </c>
    </row>
    <row r="25" spans="2:4">
      <c r="B25" s="43" t="s">
        <v>30</v>
      </c>
      <c r="C25" s="47">
        <f>C21</f>
        <v>-3053.333333333333</v>
      </c>
      <c r="D25" s="55">
        <f>(C25*12)/52</f>
        <v>-704.61538461538464</v>
      </c>
    </row>
    <row r="26" spans="2:4">
      <c r="B26" s="43"/>
      <c r="C26" s="8"/>
      <c r="D26" s="43"/>
    </row>
    <row r="27" spans="2:4" ht="13.5" thickBot="1">
      <c r="B27" s="48" t="s">
        <v>31</v>
      </c>
      <c r="C27" s="49">
        <f>C24+C25</f>
        <v>-53.33333333333303</v>
      </c>
      <c r="D27" s="56">
        <f>(C27*12)/52</f>
        <v>-12.307692307692237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F17"/>
  <sheetViews>
    <sheetView workbookViewId="0">
      <selection activeCell="B1" sqref="B1"/>
    </sheetView>
  </sheetViews>
  <sheetFormatPr defaultRowHeight="12.75"/>
  <cols>
    <col min="1" max="1" width="2.140625" customWidth="1"/>
    <col min="2" max="2" width="19.28515625" customWidth="1"/>
    <col min="3" max="3" width="12.85546875" customWidth="1"/>
    <col min="4" max="4" width="13.42578125" customWidth="1"/>
    <col min="5" max="5" width="15.28515625" customWidth="1"/>
    <col min="6" max="6" width="13.85546875" customWidth="1"/>
  </cols>
  <sheetData>
    <row r="1" spans="2:6" ht="22.5">
      <c r="B1" s="4" t="s">
        <v>14</v>
      </c>
    </row>
    <row r="3" spans="2:6" ht="13.5" thickBot="1">
      <c r="B3" s="1" t="s">
        <v>65</v>
      </c>
      <c r="E3" s="1"/>
    </row>
    <row r="4" spans="2:6">
      <c r="B4" s="30" t="s">
        <v>66</v>
      </c>
      <c r="C4" s="52" t="s">
        <v>59</v>
      </c>
      <c r="D4" s="58" t="s">
        <v>56</v>
      </c>
      <c r="E4" s="62" t="s">
        <v>64</v>
      </c>
      <c r="F4" s="37"/>
    </row>
    <row r="5" spans="2:6">
      <c r="B5" s="31"/>
      <c r="C5" s="32"/>
      <c r="D5" s="31"/>
      <c r="E5" s="32"/>
      <c r="F5" s="36"/>
    </row>
    <row r="6" spans="2:6">
      <c r="B6" s="31" t="s">
        <v>60</v>
      </c>
      <c r="C6" s="39">
        <v>1000</v>
      </c>
      <c r="D6" s="70">
        <f t="shared" ref="D6:D12" si="0">C6*4</f>
        <v>4000</v>
      </c>
      <c r="E6" s="39">
        <f t="shared" ref="E6:E12" si="1">D6*12</f>
        <v>48000</v>
      </c>
      <c r="F6" s="36"/>
    </row>
    <row r="7" spans="2:6">
      <c r="B7" s="31" t="s">
        <v>79</v>
      </c>
      <c r="C7" s="32">
        <v>0</v>
      </c>
      <c r="D7" s="70">
        <f t="shared" si="0"/>
        <v>0</v>
      </c>
      <c r="E7" s="39">
        <f t="shared" si="1"/>
        <v>0</v>
      </c>
      <c r="F7" s="36"/>
    </row>
    <row r="8" spans="2:6">
      <c r="B8" s="31" t="s">
        <v>80</v>
      </c>
      <c r="C8" s="32">
        <v>0</v>
      </c>
      <c r="D8" s="70">
        <f t="shared" si="0"/>
        <v>0</v>
      </c>
      <c r="E8" s="39">
        <f t="shared" si="1"/>
        <v>0</v>
      </c>
      <c r="F8" s="36"/>
    </row>
    <row r="9" spans="2:6">
      <c r="B9" s="31" t="s">
        <v>81</v>
      </c>
      <c r="C9" s="32">
        <v>0</v>
      </c>
      <c r="D9" s="70">
        <f t="shared" si="0"/>
        <v>0</v>
      </c>
      <c r="E9" s="39">
        <f t="shared" si="1"/>
        <v>0</v>
      </c>
      <c r="F9" s="36"/>
    </row>
    <row r="10" spans="2:6">
      <c r="B10" s="31"/>
      <c r="C10" s="32">
        <v>0</v>
      </c>
      <c r="D10" s="70">
        <f t="shared" si="0"/>
        <v>0</v>
      </c>
      <c r="E10" s="39">
        <f t="shared" si="1"/>
        <v>0</v>
      </c>
      <c r="F10" s="36"/>
    </row>
    <row r="11" spans="2:6">
      <c r="B11" s="31"/>
      <c r="C11" s="40"/>
      <c r="D11" s="70">
        <f t="shared" si="0"/>
        <v>0</v>
      </c>
      <c r="E11" s="39">
        <f t="shared" si="1"/>
        <v>0</v>
      </c>
      <c r="F11" s="38"/>
    </row>
    <row r="12" spans="2:6">
      <c r="B12" s="31" t="s">
        <v>54</v>
      </c>
      <c r="C12" s="40">
        <f>SUM(C6:C11)</f>
        <v>1000</v>
      </c>
      <c r="D12" s="70">
        <f t="shared" si="0"/>
        <v>4000</v>
      </c>
      <c r="E12" s="39">
        <f t="shared" si="1"/>
        <v>48000</v>
      </c>
    </row>
    <row r="13" spans="2:6">
      <c r="B13" s="31"/>
      <c r="C13" s="33"/>
      <c r="D13" s="31"/>
      <c r="E13" s="32"/>
    </row>
    <row r="14" spans="2:6">
      <c r="B14" s="31" t="s">
        <v>57</v>
      </c>
      <c r="C14" s="41">
        <v>0.25</v>
      </c>
      <c r="D14" s="59">
        <f>C14</f>
        <v>0.25</v>
      </c>
      <c r="E14" s="41">
        <f>C14</f>
        <v>0.25</v>
      </c>
    </row>
    <row r="15" spans="2:6">
      <c r="B15" s="31" t="s">
        <v>4</v>
      </c>
      <c r="C15" s="33">
        <f>-(C12*C14)</f>
        <v>-250</v>
      </c>
      <c r="D15" s="60">
        <f>-(D12*D14)</f>
        <v>-1000</v>
      </c>
      <c r="E15" s="33">
        <f>-(E12*E14)</f>
        <v>-12000</v>
      </c>
    </row>
    <row r="16" spans="2:6" ht="13.5" thickBot="1">
      <c r="B16" s="31"/>
      <c r="C16" s="33"/>
      <c r="D16" s="34"/>
      <c r="E16" s="63"/>
    </row>
    <row r="17" spans="2:5" ht="13.5" thickBot="1">
      <c r="B17" s="34" t="s">
        <v>54</v>
      </c>
      <c r="C17" s="35">
        <f>C12+C15</f>
        <v>750</v>
      </c>
      <c r="D17" s="61">
        <f>D12+D15</f>
        <v>3000</v>
      </c>
      <c r="E17" s="57">
        <f>E12+E15</f>
        <v>36000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workbookViewId="0"/>
  </sheetViews>
  <sheetFormatPr defaultRowHeight="12.75"/>
  <cols>
    <col min="1" max="1" width="11.140625" customWidth="1"/>
    <col min="2" max="2" width="2.5703125" customWidth="1"/>
    <col min="3" max="3" width="18.5703125" customWidth="1"/>
    <col min="4" max="4" width="9.28515625" bestFit="1" customWidth="1"/>
    <col min="5" max="6" width="2.42578125" customWidth="1"/>
    <col min="7" max="7" width="9.85546875" customWidth="1"/>
    <col min="8" max="8" width="2.5703125" customWidth="1"/>
    <col min="9" max="9" width="17.5703125" customWidth="1"/>
    <col min="10" max="10" width="10.140625" customWidth="1"/>
    <col min="11" max="11" width="2.140625" customWidth="1"/>
    <col min="12" max="12" width="2" customWidth="1"/>
    <col min="13" max="13" width="9.42578125" bestFit="1" customWidth="1"/>
    <col min="14" max="14" width="2" customWidth="1"/>
    <col min="15" max="15" width="18.5703125" customWidth="1"/>
    <col min="16" max="16" width="9.28515625" bestFit="1" customWidth="1"/>
    <col min="17" max="17" width="2" customWidth="1"/>
    <col min="18" max="18" width="1.5703125" customWidth="1"/>
    <col min="20" max="20" width="1.7109375" customWidth="1"/>
    <col min="21" max="21" width="18.28515625" customWidth="1"/>
  </cols>
  <sheetData>
    <row r="1" spans="1:22" ht="22.5">
      <c r="A1" s="4" t="s">
        <v>87</v>
      </c>
    </row>
    <row r="2" spans="1:22" ht="13.5" thickBot="1"/>
    <row r="3" spans="1:22" ht="15.75" thickBot="1">
      <c r="A3" s="14" t="s">
        <v>9</v>
      </c>
      <c r="B3" s="15" t="s">
        <v>10</v>
      </c>
      <c r="C3" s="16"/>
      <c r="D3" s="17" t="s">
        <v>11</v>
      </c>
      <c r="G3" s="12" t="s">
        <v>9</v>
      </c>
      <c r="H3" s="13" t="s">
        <v>10</v>
      </c>
      <c r="I3" s="13"/>
      <c r="J3" s="12" t="s">
        <v>11</v>
      </c>
      <c r="M3" s="12" t="s">
        <v>9</v>
      </c>
      <c r="N3" s="13" t="s">
        <v>10</v>
      </c>
      <c r="O3" s="13"/>
      <c r="P3" s="12" t="s">
        <v>11</v>
      </c>
      <c r="S3" s="12" t="s">
        <v>9</v>
      </c>
      <c r="T3" s="13" t="s">
        <v>10</v>
      </c>
      <c r="U3" s="13"/>
      <c r="V3" s="12" t="s">
        <v>11</v>
      </c>
    </row>
    <row r="4" spans="1:22">
      <c r="A4" s="28">
        <f>SUM(D5:D14)</f>
        <v>600</v>
      </c>
      <c r="B4" s="18" t="s">
        <v>3</v>
      </c>
      <c r="C4" s="19"/>
      <c r="D4" s="20"/>
      <c r="G4" s="29">
        <f>SUM(J5:J7)</f>
        <v>300</v>
      </c>
      <c r="H4" s="18" t="s">
        <v>18</v>
      </c>
      <c r="I4" s="19"/>
      <c r="J4" s="20"/>
      <c r="M4" s="29">
        <f>SUM(P5:P9)</f>
        <v>100</v>
      </c>
      <c r="N4" s="18" t="s">
        <v>49</v>
      </c>
      <c r="O4" s="19"/>
      <c r="P4" s="20"/>
      <c r="S4" s="29">
        <f>SUM(V5:V7)</f>
        <v>0</v>
      </c>
      <c r="T4" s="18" t="s">
        <v>2</v>
      </c>
      <c r="U4" s="19"/>
      <c r="V4" s="20"/>
    </row>
    <row r="5" spans="1:22">
      <c r="A5" s="5"/>
      <c r="B5" s="6"/>
      <c r="C5" s="7" t="s">
        <v>62</v>
      </c>
      <c r="D5" s="8">
        <v>500</v>
      </c>
      <c r="H5" s="6"/>
      <c r="I5" s="7" t="s">
        <v>61</v>
      </c>
      <c r="J5" s="8">
        <v>300</v>
      </c>
      <c r="N5" s="6"/>
      <c r="O5" s="7" t="s">
        <v>50</v>
      </c>
      <c r="P5" s="8">
        <v>0</v>
      </c>
      <c r="T5" s="6"/>
      <c r="U5" s="7" t="s">
        <v>63</v>
      </c>
      <c r="V5" s="8">
        <v>0</v>
      </c>
    </row>
    <row r="6" spans="1:22">
      <c r="A6" s="5"/>
      <c r="B6" s="6"/>
      <c r="C6" s="7" t="s">
        <v>2</v>
      </c>
      <c r="D6" s="8">
        <v>0</v>
      </c>
      <c r="E6" s="2"/>
      <c r="H6" s="6"/>
      <c r="I6" s="7" t="s">
        <v>75</v>
      </c>
      <c r="J6" s="8">
        <v>0</v>
      </c>
      <c r="N6" s="6"/>
      <c r="O6" s="7" t="s">
        <v>51</v>
      </c>
      <c r="P6" s="8">
        <v>100</v>
      </c>
      <c r="T6" s="6"/>
      <c r="U6" s="7" t="s">
        <v>41</v>
      </c>
      <c r="V6" s="8">
        <v>0</v>
      </c>
    </row>
    <row r="7" spans="1:22" ht="13.5" thickBot="1">
      <c r="A7" s="5"/>
      <c r="B7" s="6"/>
      <c r="C7" s="7" t="s">
        <v>4</v>
      </c>
      <c r="D7" s="8"/>
      <c r="H7" s="64"/>
      <c r="I7" s="65"/>
      <c r="J7" s="23"/>
      <c r="N7" s="6"/>
      <c r="O7" s="7" t="s">
        <v>52</v>
      </c>
      <c r="P7" s="8"/>
      <c r="T7" s="9"/>
      <c r="U7" s="10"/>
      <c r="V7" s="11"/>
    </row>
    <row r="8" spans="1:22" ht="13.5" thickBot="1">
      <c r="A8" s="5"/>
      <c r="B8" s="6"/>
      <c r="C8" s="7" t="s">
        <v>7</v>
      </c>
      <c r="D8" s="8">
        <v>100</v>
      </c>
      <c r="H8" s="66"/>
      <c r="I8" s="66"/>
      <c r="J8" s="66"/>
      <c r="N8" s="6"/>
      <c r="O8" s="7" t="s">
        <v>53</v>
      </c>
      <c r="P8" s="8"/>
    </row>
    <row r="9" spans="1:22" ht="13.5" thickBot="1">
      <c r="A9" s="5"/>
      <c r="B9" s="6"/>
      <c r="C9" s="7" t="s">
        <v>8</v>
      </c>
      <c r="D9" s="8"/>
      <c r="G9" s="29">
        <f>SUM(J10:J13)</f>
        <v>0</v>
      </c>
      <c r="H9" s="18" t="s">
        <v>34</v>
      </c>
      <c r="I9" s="19"/>
      <c r="J9" s="20"/>
      <c r="N9" s="9"/>
      <c r="O9" s="10"/>
      <c r="P9" s="11"/>
    </row>
    <row r="10" spans="1:22">
      <c r="A10" s="5"/>
      <c r="B10" s="6"/>
      <c r="C10" s="7" t="s">
        <v>12</v>
      </c>
      <c r="D10" s="8"/>
      <c r="H10" s="6"/>
      <c r="I10" s="7" t="s">
        <v>35</v>
      </c>
      <c r="J10" s="8">
        <v>0</v>
      </c>
      <c r="S10" s="29">
        <f>SUM(V11:V13)</f>
        <v>0</v>
      </c>
      <c r="T10" s="18" t="s">
        <v>23</v>
      </c>
      <c r="U10" s="19"/>
      <c r="V10" s="20"/>
    </row>
    <row r="11" spans="1:22">
      <c r="A11" s="5"/>
      <c r="B11" s="6"/>
      <c r="C11" s="7" t="s">
        <v>13</v>
      </c>
      <c r="D11" s="8"/>
      <c r="H11" s="6"/>
      <c r="I11" s="7" t="s">
        <v>55</v>
      </c>
      <c r="J11" s="8">
        <v>0</v>
      </c>
      <c r="T11" s="6"/>
      <c r="U11" s="7" t="s">
        <v>76</v>
      </c>
      <c r="V11" s="8">
        <v>0</v>
      </c>
    </row>
    <row r="12" spans="1:22" ht="13.5" thickBot="1">
      <c r="A12" s="5"/>
      <c r="B12" s="6"/>
      <c r="C12" s="7"/>
      <c r="D12" s="8"/>
      <c r="H12" s="6"/>
      <c r="I12" s="7" t="s">
        <v>4</v>
      </c>
      <c r="J12" s="8"/>
      <c r="T12" s="6"/>
      <c r="U12" s="7" t="s">
        <v>78</v>
      </c>
      <c r="V12" s="8">
        <v>0</v>
      </c>
    </row>
    <row r="13" spans="1:22" ht="13.5" thickBot="1">
      <c r="A13" s="5"/>
      <c r="B13" s="6"/>
      <c r="C13" s="7"/>
      <c r="D13" s="23"/>
      <c r="H13" s="9"/>
      <c r="I13" s="10"/>
      <c r="J13" s="11"/>
      <c r="M13" s="29">
        <f>SUM(P13:P24)</f>
        <v>280</v>
      </c>
      <c r="N13" s="18" t="s">
        <v>25</v>
      </c>
      <c r="O13" s="19"/>
      <c r="P13" s="20"/>
      <c r="T13" s="9"/>
      <c r="U13" s="10" t="s">
        <v>77</v>
      </c>
      <c r="V13" s="11"/>
    </row>
    <row r="14" spans="1:22" ht="13.5" thickBot="1">
      <c r="B14" s="21"/>
      <c r="C14" s="22"/>
      <c r="D14" s="24"/>
      <c r="N14" s="6"/>
      <c r="O14" s="7" t="s">
        <v>42</v>
      </c>
      <c r="P14" s="8">
        <v>50</v>
      </c>
    </row>
    <row r="15" spans="1:22" ht="14.25" thickTop="1" thickBot="1">
      <c r="N15" s="6"/>
      <c r="O15" s="7" t="s">
        <v>43</v>
      </c>
      <c r="P15" s="8">
        <v>50</v>
      </c>
    </row>
    <row r="16" spans="1:22">
      <c r="A16" s="29">
        <f>SUM(D17:D24)</f>
        <v>500</v>
      </c>
      <c r="B16" s="18" t="s">
        <v>5</v>
      </c>
      <c r="C16" s="19"/>
      <c r="D16" s="20"/>
      <c r="G16" s="29">
        <f>SUM(J17:J23)</f>
        <v>225</v>
      </c>
      <c r="H16" s="18" t="s">
        <v>21</v>
      </c>
      <c r="I16" s="19"/>
      <c r="J16" s="20"/>
      <c r="N16" s="6"/>
      <c r="O16" s="7" t="s">
        <v>44</v>
      </c>
      <c r="P16" s="8">
        <v>20</v>
      </c>
    </row>
    <row r="17" spans="1:16">
      <c r="B17" s="6"/>
      <c r="C17" s="7" t="s">
        <v>70</v>
      </c>
      <c r="D17" s="8">
        <v>100</v>
      </c>
      <c r="H17" s="6"/>
      <c r="I17" s="7" t="s">
        <v>36</v>
      </c>
      <c r="J17" s="8">
        <v>100</v>
      </c>
      <c r="N17" s="6"/>
      <c r="O17" s="7" t="s">
        <v>45</v>
      </c>
      <c r="P17" s="8">
        <v>50</v>
      </c>
    </row>
    <row r="18" spans="1:16">
      <c r="B18" s="6"/>
      <c r="C18" s="7" t="s">
        <v>71</v>
      </c>
      <c r="D18" s="8">
        <v>100</v>
      </c>
      <c r="H18" s="6"/>
      <c r="I18" s="7" t="s">
        <v>89</v>
      </c>
      <c r="J18" s="8">
        <v>25</v>
      </c>
      <c r="N18" s="6"/>
      <c r="O18" s="7" t="s">
        <v>46</v>
      </c>
      <c r="P18" s="8">
        <v>40</v>
      </c>
    </row>
    <row r="19" spans="1:16">
      <c r="B19" s="6"/>
      <c r="C19" s="7" t="s">
        <v>72</v>
      </c>
      <c r="D19" s="8">
        <v>100</v>
      </c>
      <c r="H19" s="6"/>
      <c r="I19" s="7" t="s">
        <v>37</v>
      </c>
      <c r="J19" s="8">
        <v>100</v>
      </c>
      <c r="N19" s="6"/>
      <c r="O19" s="7" t="s">
        <v>47</v>
      </c>
      <c r="P19" s="8">
        <v>20</v>
      </c>
    </row>
    <row r="20" spans="1:16">
      <c r="B20" s="6"/>
      <c r="C20" s="7" t="s">
        <v>6</v>
      </c>
      <c r="D20" s="8">
        <v>50</v>
      </c>
      <c r="H20" s="6"/>
      <c r="I20" s="7" t="s">
        <v>38</v>
      </c>
      <c r="J20" s="8"/>
      <c r="N20" s="6"/>
      <c r="O20" s="7" t="s">
        <v>48</v>
      </c>
      <c r="P20" s="8">
        <v>50</v>
      </c>
    </row>
    <row r="21" spans="1:16">
      <c r="B21" s="6"/>
      <c r="C21" s="7" t="s">
        <v>73</v>
      </c>
      <c r="D21" s="8">
        <v>50</v>
      </c>
      <c r="H21" s="6"/>
      <c r="I21" s="7" t="s">
        <v>8</v>
      </c>
      <c r="J21" s="8"/>
      <c r="N21" s="6"/>
      <c r="O21" s="7" t="s">
        <v>8</v>
      </c>
      <c r="P21" s="8"/>
    </row>
    <row r="22" spans="1:16">
      <c r="B22" s="6"/>
      <c r="C22" s="7" t="s">
        <v>74</v>
      </c>
      <c r="D22" s="8">
        <v>50</v>
      </c>
      <c r="H22" s="6"/>
      <c r="I22" s="7" t="s">
        <v>39</v>
      </c>
      <c r="J22" s="8">
        <v>0</v>
      </c>
      <c r="N22" s="6"/>
      <c r="O22" s="7"/>
      <c r="P22" s="8"/>
    </row>
    <row r="23" spans="1:16" ht="13.5" thickBot="1">
      <c r="B23" s="6"/>
      <c r="C23" s="7" t="s">
        <v>88</v>
      </c>
      <c r="D23" s="8">
        <v>50</v>
      </c>
      <c r="H23" s="9"/>
      <c r="I23" s="10"/>
      <c r="J23" s="11"/>
      <c r="N23" s="6"/>
      <c r="O23" s="7"/>
      <c r="P23" s="8"/>
    </row>
    <row r="24" spans="1:16" ht="13.5" thickBot="1">
      <c r="B24" s="6"/>
      <c r="C24" s="7"/>
      <c r="D24" s="8"/>
      <c r="N24" s="9"/>
      <c r="O24" s="10"/>
      <c r="P24" s="11"/>
    </row>
    <row r="25" spans="1:16">
      <c r="G25" s="29">
        <f>SUM(J26:J28)</f>
        <v>200</v>
      </c>
      <c r="H25" s="18" t="s">
        <v>22</v>
      </c>
      <c r="I25" s="19"/>
      <c r="J25" s="20"/>
    </row>
    <row r="26" spans="1:16" ht="13.5" thickBot="1">
      <c r="H26" s="6"/>
      <c r="I26" s="7" t="s">
        <v>67</v>
      </c>
      <c r="J26" s="8">
        <v>100</v>
      </c>
    </row>
    <row r="27" spans="1:16">
      <c r="A27" s="29">
        <f>SUM(D27:D33)</f>
        <v>468.33333333333331</v>
      </c>
      <c r="B27" s="18" t="s">
        <v>0</v>
      </c>
      <c r="C27" s="19"/>
      <c r="D27" s="27" t="s">
        <v>82</v>
      </c>
      <c r="H27" s="6"/>
      <c r="I27" s="7" t="s">
        <v>68</v>
      </c>
      <c r="J27" s="8">
        <v>100</v>
      </c>
    </row>
    <row r="28" spans="1:16" ht="13.5" thickBot="1">
      <c r="B28" s="25"/>
      <c r="C28" s="7" t="s">
        <v>1</v>
      </c>
      <c r="D28" s="50">
        <v>200</v>
      </c>
      <c r="H28" s="67"/>
      <c r="I28" s="68" t="s">
        <v>69</v>
      </c>
      <c r="J28" s="69"/>
    </row>
    <row r="29" spans="1:16">
      <c r="B29" s="6"/>
      <c r="C29" s="7" t="s">
        <v>2</v>
      </c>
      <c r="D29" s="50">
        <v>80</v>
      </c>
    </row>
    <row r="30" spans="1:16" ht="13.5" thickBot="1">
      <c r="B30" s="6"/>
      <c r="C30" s="7" t="s">
        <v>32</v>
      </c>
      <c r="D30" s="50">
        <v>100</v>
      </c>
    </row>
    <row r="31" spans="1:16" ht="13.5" thickBot="1">
      <c r="B31" s="6"/>
      <c r="C31" s="7" t="s">
        <v>33</v>
      </c>
      <c r="D31" s="50">
        <f>700/12</f>
        <v>58.333333333333336</v>
      </c>
      <c r="G31" s="29">
        <f>SUM(J32:J36)</f>
        <v>230</v>
      </c>
      <c r="H31" s="18" t="s">
        <v>24</v>
      </c>
      <c r="I31" s="19"/>
      <c r="J31" s="20"/>
    </row>
    <row r="32" spans="1:16">
      <c r="B32" s="6"/>
      <c r="C32" s="7" t="s">
        <v>7</v>
      </c>
      <c r="D32" s="50">
        <v>30</v>
      </c>
      <c r="H32" s="6"/>
      <c r="I32" s="7" t="s">
        <v>41</v>
      </c>
      <c r="J32" s="8">
        <v>100</v>
      </c>
      <c r="M32" s="29">
        <f>SUM(P33:P35)</f>
        <v>0</v>
      </c>
      <c r="N32" s="18" t="s">
        <v>85</v>
      </c>
      <c r="O32" s="19"/>
      <c r="P32" s="20"/>
    </row>
    <row r="33" spans="1:16" ht="13.5" thickBot="1">
      <c r="B33" s="9"/>
      <c r="C33" s="10"/>
      <c r="D33" s="51"/>
      <c r="H33" s="6"/>
      <c r="I33" s="7" t="s">
        <v>40</v>
      </c>
      <c r="J33" s="8">
        <v>100</v>
      </c>
      <c r="N33" s="6"/>
      <c r="O33" s="7" t="s">
        <v>86</v>
      </c>
      <c r="P33" s="8">
        <v>0</v>
      </c>
    </row>
    <row r="34" spans="1:16" ht="12.75" customHeight="1" thickBot="1">
      <c r="H34" s="6"/>
      <c r="I34" s="7" t="s">
        <v>84</v>
      </c>
      <c r="J34" s="8">
        <v>30</v>
      </c>
      <c r="N34" s="6"/>
      <c r="O34" s="7" t="s">
        <v>41</v>
      </c>
      <c r="P34" s="8">
        <v>0</v>
      </c>
    </row>
    <row r="35" spans="1:16" ht="13.5" thickBot="1">
      <c r="A35" s="29">
        <f>SUM(D35:D41)</f>
        <v>0</v>
      </c>
      <c r="B35" s="18" t="s">
        <v>0</v>
      </c>
      <c r="C35" s="19"/>
      <c r="D35" s="27" t="s">
        <v>83</v>
      </c>
      <c r="H35" s="6"/>
      <c r="I35" s="7" t="s">
        <v>8</v>
      </c>
      <c r="J35" s="8"/>
      <c r="N35" s="9"/>
      <c r="O35" s="10"/>
      <c r="P35" s="11"/>
    </row>
    <row r="36" spans="1:16" ht="16.5" thickBot="1">
      <c r="B36" s="25"/>
      <c r="C36" s="7" t="s">
        <v>1</v>
      </c>
      <c r="D36" s="50">
        <v>0</v>
      </c>
      <c r="G36" s="3"/>
      <c r="H36" s="26"/>
      <c r="I36" s="10"/>
      <c r="J36" s="11"/>
    </row>
    <row r="37" spans="1:16">
      <c r="B37" s="6"/>
      <c r="C37" s="7" t="s">
        <v>2</v>
      </c>
      <c r="D37" s="50">
        <v>0</v>
      </c>
    </row>
    <row r="38" spans="1:16">
      <c r="B38" s="6"/>
      <c r="C38" s="7" t="s">
        <v>32</v>
      </c>
      <c r="D38" s="50">
        <v>0</v>
      </c>
    </row>
    <row r="39" spans="1:16">
      <c r="B39" s="6"/>
      <c r="C39" s="7" t="s">
        <v>33</v>
      </c>
      <c r="D39" s="50">
        <v>0</v>
      </c>
    </row>
    <row r="40" spans="1:16">
      <c r="B40" s="6"/>
      <c r="C40" s="7" t="s">
        <v>7</v>
      </c>
      <c r="D40" s="50">
        <v>0</v>
      </c>
    </row>
    <row r="41" spans="1:16" ht="13.5" thickBot="1">
      <c r="B41" s="9"/>
      <c r="C41" s="10"/>
      <c r="D41" s="51"/>
    </row>
  </sheetData>
  <phoneticPr fontId="0" type="noConversion"/>
  <pageMargins left="0.75" right="0.75" top="1" bottom="1" header="0.5" footer="0.5"/>
  <pageSetup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WELCOME</vt:lpstr>
      <vt:lpstr>Budget Summary</vt:lpstr>
      <vt:lpstr>Income Worksheet</vt:lpstr>
      <vt:lpstr>Monthly Expenses</vt:lpstr>
      <vt:lpstr>ExpAutoE150</vt:lpstr>
      <vt:lpstr>ExpAutoF150</vt:lpstr>
      <vt:lpstr>ExpClothing</vt:lpstr>
      <vt:lpstr>ExpDebt</vt:lpstr>
      <vt:lpstr>ExpFood</vt:lpstr>
      <vt:lpstr>ExpHousing</vt:lpstr>
      <vt:lpstr>ExpInsurance</vt:lpstr>
      <vt:lpstr>ExpMedical</vt:lpstr>
      <vt:lpstr>ExpMisc</vt:lpstr>
      <vt:lpstr>ExpRecreation</vt:lpstr>
      <vt:lpstr>ExpSchool</vt:lpstr>
      <vt:lpstr>ExpUtilities</vt:lpstr>
    </vt:vector>
  </TitlesOfParts>
  <Company>Integrated Solution Dynamix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Household Budget</dc:title>
  <dc:subject>Budget Numbers</dc:subject>
  <dc:creator>Matthew Moran</dc:creator>
  <cp:lastModifiedBy>Matthew Moran</cp:lastModifiedBy>
  <cp:lastPrinted>2004-08-25T12:13:53Z</cp:lastPrinted>
  <dcterms:created xsi:type="dcterms:W3CDTF">2000-06-25T21:11:27Z</dcterms:created>
  <dcterms:modified xsi:type="dcterms:W3CDTF">2013-03-03T14:28:56Z</dcterms:modified>
</cp:coreProperties>
</file>